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3900" tabRatio="599" activeTab="3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<sst xmlns="http://schemas.openxmlformats.org/spreadsheetml/2006/main" count="163" uniqueCount="114">
  <si>
    <t xml:space="preserve">    (Incorporated in Malaysia)</t>
  </si>
  <si>
    <t xml:space="preserve">UNITED BINTANG BERHAD </t>
  </si>
  <si>
    <t>(44767-M)</t>
  </si>
  <si>
    <t>Revenue</t>
  </si>
  <si>
    <t>Cost of sales</t>
  </si>
  <si>
    <t>Gross profit</t>
  </si>
  <si>
    <t>Other operating expenses</t>
  </si>
  <si>
    <t>Selling and marketing expenses</t>
  </si>
  <si>
    <t>Finance costs</t>
  </si>
  <si>
    <t>Taxation</t>
  </si>
  <si>
    <t>Minority interests</t>
  </si>
  <si>
    <t>Earning per share (sen)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</si>
  <si>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</si>
  <si>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</si>
  <si>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</si>
  <si>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</si>
  <si>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</si>
  <si>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</si>
  <si>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</si>
  <si>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</si>
  <si>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31.12.2002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</si>
  <si>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</si>
  <si>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</si>
  <si>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</si>
  <si>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</si>
  <si>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</si>
  <si>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</si>
  <si>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</si>
  <si>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</si>
  <si>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</si>
  <si>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</si>
  <si>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</si>
  <si>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</si>
  <si>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</si>
  <si>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</si>
  <si>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</si>
  <si>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</si>
  <si>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</si>
  <si>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</si>
  <si>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</si>
  <si>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At 1 January 2002</t>
  </si>
  <si>
    <t>Loss for the period</t>
  </si>
  <si>
    <t>At 1 January 2003</t>
  </si>
  <si>
    <t>Prior year adjustments</t>
  </si>
  <si>
    <t xml:space="preserve">     (restated)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</si>
  <si>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</si>
  <si>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</si>
  <si>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</si>
  <si>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</si>
  <si>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</si>
  <si>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</si>
  <si>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</si>
  <si>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           -</t>
  </si>
  <si>
    <t xml:space="preserve">   -</t>
  </si>
  <si>
    <t xml:space="preserve">  -</t>
  </si>
  <si>
    <t>As previously stated</t>
  </si>
  <si>
    <t xml:space="preserve"> -</t>
  </si>
  <si>
    <t xml:space="preserve">         -</t>
  </si>
  <si>
    <t xml:space="preserve"> - </t>
  </si>
  <si>
    <t>Changes in working capital</t>
  </si>
  <si>
    <t xml:space="preserve">    -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</si>
  <si>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</si>
  <si>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</si>
  <si>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</si>
  <si>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</si>
  <si>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</si>
  <si>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>statements for the year ended 31 December 2002 and the accompanying explanatory notes attached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</si>
  <si>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</si>
  <si>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</si>
  <si>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Deferred tax liabilities</t>
  </si>
  <si>
    <t>Capital</t>
  </si>
  <si>
    <t>Revaluation</t>
  </si>
  <si>
    <t>Consolidation</t>
  </si>
  <si>
    <t>Retained Profit/</t>
  </si>
  <si>
    <t>Loss)</t>
  </si>
  <si>
    <t>Arising From</t>
  </si>
  <si>
    <t>Less: Bank overdrafts(included within short term borrowings)</t>
  </si>
  <si>
    <t xml:space="preserve">* Cash and CASH equivalents at end of financial period </t>
  </si>
  <si>
    <t>30.9.2003</t>
  </si>
  <si>
    <t>30.9.2002</t>
  </si>
  <si>
    <t>9 months ended</t>
  </si>
  <si>
    <t>As at 30 September 2003</t>
  </si>
  <si>
    <t>For Quarter Ended 30 September 2003</t>
  </si>
  <si>
    <t>At 30 September 2002</t>
  </si>
  <si>
    <t>At 30 September 2003</t>
  </si>
  <si>
    <t>For the Quarter Ended 30 September 2003</t>
  </si>
  <si>
    <t>Adjustments for non-cash flow:-</t>
  </si>
  <si>
    <t>Net change in current assets</t>
  </si>
  <si>
    <t>Net change in current liabilities</t>
  </si>
  <si>
    <t>Cash generated from operations</t>
  </si>
  <si>
    <t>Interest paid</t>
  </si>
  <si>
    <t>Interest received</t>
  </si>
  <si>
    <t>Investing Activities</t>
  </si>
  <si>
    <t xml:space="preserve">   - Equity investments</t>
  </si>
  <si>
    <t xml:space="preserve">   - Other investments</t>
  </si>
  <si>
    <t>Net cash flows from/(used in) investing activities</t>
  </si>
  <si>
    <t>Financing Activities</t>
  </si>
  <si>
    <t xml:space="preserve">   - Bank borrowings</t>
  </si>
  <si>
    <t>Net Change in Cash &amp; Cash Equivalents</t>
  </si>
  <si>
    <t>Cash &amp; Cash Equivalents at beginning of year</t>
  </si>
  <si>
    <t>Cash &amp; Cash Equivalents at end of the period</t>
  </si>
  <si>
    <t>Non-cash items</t>
  </si>
  <si>
    <t>Profit/(Loss) before taxation</t>
  </si>
  <si>
    <t>Operating loss before changes in working capital</t>
  </si>
  <si>
    <t>Net cash flow (used in)/from operating activities</t>
  </si>
  <si>
    <t>Net cash flows used in financing activities</t>
  </si>
  <si>
    <t>Profit for the period</t>
  </si>
  <si>
    <t>30th September 2003</t>
  </si>
  <si>
    <t>Profit/(Loss) before tax</t>
  </si>
  <si>
    <t>Profit/(Loss) after taxation</t>
  </si>
  <si>
    <t>Net Profit/(Loss) for the period</t>
  </si>
  <si>
    <t>Administrative expenses</t>
  </si>
  <si>
    <t xml:space="preserve">The condensed consolidated cash flow statement should be read in conjunction with the audited financial </t>
  </si>
  <si>
    <t xml:space="preserve">The Directors are pleased to announce the unaudited Interim Report for the third quarter ended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</si>
</sst>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9" fontId="0" fillId="0" borderId="0" xfId="0" applyNumberFormat="1" applyAlignment="1">
      <alignment horizontal="center"/>
    </xf>
    <xf numFmtId="39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37" fontId="0" fillId="0" borderId="8" xfId="0" applyNumberFormat="1" applyBorder="1" applyAlignment="1">
      <alignment/>
    </xf>
    <xf numFmtId="37" fontId="0" fillId="0" borderId="1" xfId="0" applyNumberFormat="1" applyBorder="1" applyAlignment="1">
      <alignment horizontal="center"/>
    </xf>
    <xf numFmtId="37" fontId="0" fillId="2" borderId="0" xfId="0" applyNumberForma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2">
      <selection activeCell="G15" sqref="G15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8" max="8" width="5.00390625" style="0" customWidth="1"/>
    <col min="10" max="10" width="5.8515625" style="0" customWidth="1"/>
    <col min="12" max="12" width="4.140625" style="0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26"/>
      <c r="G2" t="s">
        <v>2</v>
      </c>
    </row>
    <row r="3" spans="1:5" ht="12.75">
      <c r="A3" s="26"/>
      <c r="E3" t="s">
        <v>0</v>
      </c>
    </row>
    <row r="5" ht="12.75">
      <c r="B5" t="s">
        <v>113</v>
      </c>
    </row>
    <row r="6" ht="12.75">
      <c r="B6" t="s">
        <v>107</v>
      </c>
    </row>
    <row r="8" ht="12.75">
      <c r="B8" s="2" t="s">
        <v>64</v>
      </c>
    </row>
    <row r="9" ht="12.75">
      <c r="B9" t="s">
        <v>85</v>
      </c>
    </row>
    <row r="11" spans="7:13" ht="12.75">
      <c r="G11" s="27" t="s">
        <v>15</v>
      </c>
      <c r="H11" s="27"/>
      <c r="I11" s="27"/>
      <c r="J11" s="3"/>
      <c r="K11" s="27" t="s">
        <v>80</v>
      </c>
      <c r="L11" s="27"/>
      <c r="M11" s="27"/>
    </row>
    <row r="12" spans="7:13" ht="12.75">
      <c r="G12" s="15" t="s">
        <v>78</v>
      </c>
      <c r="H12" s="15"/>
      <c r="I12" s="15" t="s">
        <v>79</v>
      </c>
      <c r="J12" s="15"/>
      <c r="K12" s="15" t="s">
        <v>78</v>
      </c>
      <c r="L12" s="15"/>
      <c r="M12" s="15" t="s">
        <v>79</v>
      </c>
    </row>
    <row r="13" spans="7:13" ht="12.75">
      <c r="G13" s="15" t="s">
        <v>16</v>
      </c>
      <c r="H13" s="15"/>
      <c r="I13" s="15" t="s">
        <v>16</v>
      </c>
      <c r="J13" s="15"/>
      <c r="K13" s="15" t="s">
        <v>16</v>
      </c>
      <c r="L13" s="15"/>
      <c r="M13" s="15" t="s">
        <v>16</v>
      </c>
    </row>
    <row r="15" spans="2:15" ht="12.75">
      <c r="B15" t="s">
        <v>3</v>
      </c>
      <c r="G15" s="25">
        <f>24056-15884-1</f>
        <v>8171</v>
      </c>
      <c r="H15" s="5"/>
      <c r="I15" s="5">
        <f>24532-15531</f>
        <v>9001</v>
      </c>
      <c r="J15" s="5"/>
      <c r="K15" s="5">
        <v>24056</v>
      </c>
      <c r="L15" s="5"/>
      <c r="M15" s="5">
        <v>24532</v>
      </c>
      <c r="N15" s="5"/>
      <c r="O15" s="5"/>
    </row>
    <row r="16" spans="7:15" ht="12.75"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t="s">
        <v>4</v>
      </c>
      <c r="G17" s="5">
        <f>-23106+15212</f>
        <v>-7894</v>
      </c>
      <c r="H17" s="5"/>
      <c r="I17" s="5">
        <f>-24638+15066</f>
        <v>-9572</v>
      </c>
      <c r="J17" s="5"/>
      <c r="K17" s="5">
        <v>-23106</v>
      </c>
      <c r="L17" s="5"/>
      <c r="M17" s="5">
        <v>-24638</v>
      </c>
      <c r="N17" s="5"/>
      <c r="O17" s="5"/>
    </row>
    <row r="18" spans="7:15" ht="12.75">
      <c r="G18" s="10"/>
      <c r="H18" s="5"/>
      <c r="I18" s="10"/>
      <c r="J18" s="5"/>
      <c r="K18" s="10"/>
      <c r="L18" s="5"/>
      <c r="M18" s="10"/>
      <c r="N18" s="5"/>
      <c r="O18" s="5"/>
    </row>
    <row r="19" spans="2:15" ht="12.75">
      <c r="B19" t="s">
        <v>5</v>
      </c>
      <c r="G19" s="5">
        <f>SUM(G15:G18)</f>
        <v>277</v>
      </c>
      <c r="H19" s="5"/>
      <c r="I19" s="5">
        <f>SUM(I15:I18)</f>
        <v>-571</v>
      </c>
      <c r="J19" s="5"/>
      <c r="K19" s="5">
        <f>SUM(K15:K18)</f>
        <v>950</v>
      </c>
      <c r="L19" s="5"/>
      <c r="M19" s="5">
        <f>SUM(M15:M18)</f>
        <v>-106</v>
      </c>
      <c r="N19" s="5"/>
      <c r="O19" s="5"/>
    </row>
    <row r="20" spans="7:15" ht="12.75"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t="s">
        <v>17</v>
      </c>
      <c r="G21" s="5">
        <f>6920-1343</f>
        <v>5577</v>
      </c>
      <c r="H21" s="5"/>
      <c r="I21" s="25">
        <v>583</v>
      </c>
      <c r="J21" s="5"/>
      <c r="K21" s="5">
        <v>6920</v>
      </c>
      <c r="L21" s="5"/>
      <c r="M21" s="5">
        <v>1704</v>
      </c>
      <c r="N21" s="5"/>
      <c r="O21" s="5"/>
    </row>
    <row r="22" spans="7:15" ht="12.75"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t="s">
        <v>6</v>
      </c>
      <c r="G23" s="5">
        <v>-66</v>
      </c>
      <c r="H23" s="5"/>
      <c r="I23" s="5">
        <f>154-221</f>
        <v>-67</v>
      </c>
      <c r="J23" s="5"/>
      <c r="K23" s="5">
        <v>-219</v>
      </c>
      <c r="L23" s="5"/>
      <c r="M23" s="5">
        <f>4945-5166</f>
        <v>-221</v>
      </c>
      <c r="N23" s="5"/>
      <c r="O23" s="5"/>
    </row>
    <row r="24" spans="7:15" ht="12.75"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t="s">
        <v>111</v>
      </c>
      <c r="G25" s="5">
        <f>-3063+1724</f>
        <v>-1339</v>
      </c>
      <c r="H25" s="5"/>
      <c r="I25" s="5">
        <f>1814-3066+1</f>
        <v>-1251</v>
      </c>
      <c r="J25" s="5"/>
      <c r="K25" s="5">
        <v>-3063</v>
      </c>
      <c r="L25" s="5"/>
      <c r="M25" s="5">
        <v>-3066</v>
      </c>
      <c r="N25" s="5"/>
      <c r="O25" s="5"/>
    </row>
    <row r="26" spans="7:15" ht="12.75"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t="s">
        <v>7</v>
      </c>
      <c r="G27" s="5">
        <v>-577</v>
      </c>
      <c r="H27" s="5"/>
      <c r="I27" s="5">
        <f>763-1293</f>
        <v>-530</v>
      </c>
      <c r="J27" s="5"/>
      <c r="K27" s="5">
        <v>-1585</v>
      </c>
      <c r="L27" s="5"/>
      <c r="M27" s="5">
        <v>-1293</v>
      </c>
      <c r="N27" s="5"/>
      <c r="O27" s="5"/>
    </row>
    <row r="28" spans="7:15" ht="12.75">
      <c r="G28" s="10"/>
      <c r="H28" s="5"/>
      <c r="I28" s="10"/>
      <c r="J28" s="5"/>
      <c r="K28" s="10"/>
      <c r="L28" s="5"/>
      <c r="M28" s="10"/>
      <c r="N28" s="5"/>
      <c r="O28" s="5"/>
    </row>
    <row r="29" spans="2:15" ht="12.75">
      <c r="B29" t="s">
        <v>63</v>
      </c>
      <c r="G29" s="5">
        <f>SUM(G19:G28)</f>
        <v>3872</v>
      </c>
      <c r="H29" s="5"/>
      <c r="I29" s="5">
        <f>SUM(I19:I28)</f>
        <v>-1836</v>
      </c>
      <c r="J29" s="5"/>
      <c r="K29" s="5">
        <f>SUM(K19:K28)</f>
        <v>3003</v>
      </c>
      <c r="L29" s="5"/>
      <c r="M29" s="5">
        <f>SUM(M19:M28)</f>
        <v>-2982</v>
      </c>
      <c r="N29" s="5"/>
      <c r="O29" s="5"/>
    </row>
    <row r="30" spans="7:15" ht="12.75"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t="s">
        <v>8</v>
      </c>
      <c r="G31" s="5">
        <f>-573+362</f>
        <v>-211</v>
      </c>
      <c r="H31" s="5"/>
      <c r="I31" s="5">
        <v>-736</v>
      </c>
      <c r="J31" s="5"/>
      <c r="K31" s="5">
        <v>-573</v>
      </c>
      <c r="L31" s="5"/>
      <c r="M31" s="5">
        <v>-2184</v>
      </c>
      <c r="N31" s="5"/>
      <c r="O31" s="5"/>
    </row>
    <row r="32" spans="7:15" ht="12.75">
      <c r="G32" s="10"/>
      <c r="H32" s="5"/>
      <c r="I32" s="10"/>
      <c r="J32" s="5"/>
      <c r="K32" s="10"/>
      <c r="L32" s="5"/>
      <c r="M32" s="10"/>
      <c r="N32" s="5"/>
      <c r="O32" s="5"/>
    </row>
    <row r="33" spans="2:15" ht="12.75">
      <c r="B33" t="s">
        <v>108</v>
      </c>
      <c r="G33" s="5">
        <f>SUM(G29:G32)</f>
        <v>3661</v>
      </c>
      <c r="H33" s="5"/>
      <c r="I33" s="5">
        <f>SUM(I29:I32)</f>
        <v>-2572</v>
      </c>
      <c r="J33" s="5"/>
      <c r="K33" s="5">
        <f>SUM(K29:K32)</f>
        <v>2430</v>
      </c>
      <c r="L33" s="5"/>
      <c r="M33" s="5">
        <f>SUM(M29:M32)</f>
        <v>-5166</v>
      </c>
      <c r="N33" s="5"/>
      <c r="O33" s="5"/>
    </row>
    <row r="34" spans="7:15" ht="12.75"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t="s">
        <v>9</v>
      </c>
      <c r="G35" s="11" t="s">
        <v>56</v>
      </c>
      <c r="H35" s="5"/>
      <c r="I35" s="11" t="s">
        <v>56</v>
      </c>
      <c r="J35" s="11"/>
      <c r="K35" s="11" t="s">
        <v>56</v>
      </c>
      <c r="L35" s="5"/>
      <c r="M35" s="11" t="s">
        <v>53</v>
      </c>
      <c r="N35" s="5"/>
      <c r="O35" s="5"/>
    </row>
    <row r="36" spans="7:15" ht="12.75">
      <c r="G36" s="10"/>
      <c r="H36" s="5"/>
      <c r="I36" s="10"/>
      <c r="J36" s="5"/>
      <c r="K36" s="10"/>
      <c r="L36" s="5"/>
      <c r="M36" s="10"/>
      <c r="N36" s="5"/>
      <c r="O36" s="5"/>
    </row>
    <row r="37" spans="2:15" ht="12.75">
      <c r="B37" t="s">
        <v>109</v>
      </c>
      <c r="G37" s="5">
        <f>SUM(G33:G36)</f>
        <v>3661</v>
      </c>
      <c r="H37" s="5"/>
      <c r="I37" s="5">
        <f>SUM(I33:I36)</f>
        <v>-2572</v>
      </c>
      <c r="J37" s="5"/>
      <c r="K37" s="5">
        <f>SUM(K33:K36)</f>
        <v>2430</v>
      </c>
      <c r="L37" s="5"/>
      <c r="M37" s="5">
        <f>SUM(M33:M36)</f>
        <v>-5166</v>
      </c>
      <c r="N37" s="5"/>
      <c r="O37" s="5"/>
    </row>
    <row r="38" spans="7:15" ht="12.75"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t="s">
        <v>10</v>
      </c>
      <c r="G39" s="11" t="s">
        <v>56</v>
      </c>
      <c r="H39" s="5"/>
      <c r="I39" s="11" t="s">
        <v>56</v>
      </c>
      <c r="J39" s="5"/>
      <c r="K39" s="11" t="s">
        <v>56</v>
      </c>
      <c r="L39" s="5"/>
      <c r="M39" s="11" t="s">
        <v>54</v>
      </c>
      <c r="N39" s="5"/>
      <c r="O39" s="5"/>
    </row>
    <row r="40" spans="7:15" ht="12.75">
      <c r="G40" s="5"/>
      <c r="H40" s="5"/>
      <c r="I40" s="5"/>
      <c r="J40" s="5"/>
      <c r="K40" s="5"/>
      <c r="L40" s="5"/>
      <c r="M40" s="5"/>
      <c r="N40" s="5"/>
      <c r="O40" s="5"/>
    </row>
    <row r="41" spans="2:15" ht="13.5" thickBot="1">
      <c r="B41" t="s">
        <v>110</v>
      </c>
      <c r="G41" s="9">
        <f>SUM(G37:G40)</f>
        <v>3661</v>
      </c>
      <c r="H41" s="5"/>
      <c r="I41" s="9">
        <f>SUM(I37:I40)</f>
        <v>-2572</v>
      </c>
      <c r="J41" s="5"/>
      <c r="K41" s="9">
        <f>SUM(K37:K40)</f>
        <v>2430</v>
      </c>
      <c r="L41" s="5"/>
      <c r="M41" s="9">
        <f>SUM(M37:M40)</f>
        <v>-5166</v>
      </c>
      <c r="N41" s="5"/>
      <c r="O41" s="5"/>
    </row>
    <row r="42" spans="7:15" ht="13.5" thickTop="1"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t="s">
        <v>11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t="s">
        <v>12</v>
      </c>
      <c r="G44" s="18">
        <f>G41/54000*100</f>
        <v>6.77962962962963</v>
      </c>
      <c r="H44" s="18"/>
      <c r="I44" s="18">
        <f>I41/18000*100</f>
        <v>-14.28888888888889</v>
      </c>
      <c r="J44" s="18"/>
      <c r="K44" s="18">
        <f>K41/54000*100</f>
        <v>4.5</v>
      </c>
      <c r="L44" s="18"/>
      <c r="M44" s="18">
        <f>M41/18000*100</f>
        <v>-28.7</v>
      </c>
      <c r="N44" s="5"/>
      <c r="O44" s="5"/>
    </row>
    <row r="45" spans="2:15" ht="13.5" thickBot="1">
      <c r="B45" t="s">
        <v>13</v>
      </c>
      <c r="G45" s="16" t="s">
        <v>61</v>
      </c>
      <c r="H45" s="17"/>
      <c r="I45" s="16" t="s">
        <v>61</v>
      </c>
      <c r="J45" s="17"/>
      <c r="K45" s="16" t="s">
        <v>61</v>
      </c>
      <c r="L45" s="17"/>
      <c r="M45" s="16" t="s">
        <v>61</v>
      </c>
      <c r="N45" s="5"/>
      <c r="O45" s="5"/>
    </row>
    <row r="46" spans="7:15" ht="13.5" thickTop="1">
      <c r="G46" s="5"/>
      <c r="H46" s="5"/>
      <c r="I46" s="5"/>
      <c r="J46" s="5"/>
      <c r="K46" s="5"/>
      <c r="L46" s="5"/>
      <c r="M46" s="5"/>
      <c r="N46" s="5"/>
      <c r="O46" s="5"/>
    </row>
    <row r="47" spans="7:15" ht="12.75">
      <c r="G47" s="5"/>
      <c r="H47" s="5"/>
      <c r="I47" s="5"/>
      <c r="J47" s="5"/>
      <c r="K47" s="5"/>
      <c r="L47" s="5"/>
      <c r="M47" s="5"/>
      <c r="N47" s="5"/>
      <c r="O47" s="5"/>
    </row>
    <row r="53" ht="12.75">
      <c r="B53" t="s">
        <v>65</v>
      </c>
    </row>
    <row r="54" ht="12.75">
      <c r="B54" t="s">
        <v>66</v>
      </c>
    </row>
    <row r="55" ht="12.75">
      <c r="B55" t="s">
        <v>14</v>
      </c>
    </row>
  </sheetData>
  <mergeCells count="2">
    <mergeCell ref="K11:M11"/>
    <mergeCell ref="G11:I11"/>
  </mergeCells>
  <printOptions/>
  <pageMargins left="0.5" right="0.5" top="1" bottom="1" header="0.5" footer="0.5"/>
  <pageSetup fitToHeight="1" fitToWidth="1" horizontalDpi="180" verticalDpi="180" orientation="portrait" paperSize="9" scale="9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workbookViewId="0" topLeftCell="A1">
      <selection activeCell="A32" sqref="A32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</cols>
  <sheetData>
    <row r="2" ht="12.75">
      <c r="B2" s="2" t="s">
        <v>18</v>
      </c>
    </row>
    <row r="3" ht="12.75">
      <c r="B3" t="s">
        <v>81</v>
      </c>
    </row>
    <row r="5" spans="9:11" ht="12.75">
      <c r="I5" s="15" t="s">
        <v>19</v>
      </c>
      <c r="J5" s="15"/>
      <c r="K5" s="15" t="s">
        <v>51</v>
      </c>
    </row>
    <row r="6" spans="9:11" ht="12.75">
      <c r="I6" s="15" t="s">
        <v>78</v>
      </c>
      <c r="J6" s="15"/>
      <c r="K6" s="15" t="s">
        <v>20</v>
      </c>
    </row>
    <row r="7" spans="9:11" ht="12.75">
      <c r="I7" s="15" t="s">
        <v>16</v>
      </c>
      <c r="J7" s="15"/>
      <c r="K7" s="15" t="s">
        <v>16</v>
      </c>
    </row>
    <row r="9" ht="12.75">
      <c r="B9" s="3" t="s">
        <v>21</v>
      </c>
    </row>
    <row r="11" spans="3:13" ht="12.75">
      <c r="C11" t="s">
        <v>22</v>
      </c>
      <c r="I11" s="5">
        <v>14920</v>
      </c>
      <c r="J11" s="5"/>
      <c r="K11" s="5">
        <v>16926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23</v>
      </c>
      <c r="I13" s="5">
        <v>13</v>
      </c>
      <c r="J13" s="5"/>
      <c r="K13" s="5">
        <v>11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24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25</v>
      </c>
      <c r="I17" s="6">
        <v>31193</v>
      </c>
      <c r="J17" s="5"/>
      <c r="K17" s="6">
        <v>32024</v>
      </c>
      <c r="L17" s="5"/>
      <c r="M17" s="5"/>
    </row>
    <row r="18" spans="3:13" ht="12.75">
      <c r="C18" t="s">
        <v>26</v>
      </c>
      <c r="I18" s="7">
        <v>3971</v>
      </c>
      <c r="J18" s="5"/>
      <c r="K18" s="7">
        <v>485</v>
      </c>
      <c r="L18" s="5"/>
      <c r="M18" s="5"/>
    </row>
    <row r="19" spans="3:13" ht="12.75">
      <c r="C19" t="s">
        <v>27</v>
      </c>
      <c r="I19" s="7">
        <v>1204</v>
      </c>
      <c r="J19" s="5"/>
      <c r="K19" s="7">
        <f>2164-485</f>
        <v>1679</v>
      </c>
      <c r="L19" s="5"/>
      <c r="M19" s="5"/>
    </row>
    <row r="20" spans="3:13" ht="12.75">
      <c r="C20" t="s">
        <v>28</v>
      </c>
      <c r="I20" s="7">
        <v>1182</v>
      </c>
      <c r="J20" s="5"/>
      <c r="K20" s="7">
        <v>1776</v>
      </c>
      <c r="L20" s="5"/>
      <c r="M20" s="5"/>
    </row>
    <row r="21" spans="9:13" ht="12.75">
      <c r="I21" s="8">
        <f>SUM(I17:I20)</f>
        <v>37550</v>
      </c>
      <c r="J21" s="5"/>
      <c r="K21" s="8">
        <f>SUM(K17:K20)</f>
        <v>35964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29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30</v>
      </c>
      <c r="I25" s="6">
        <v>589</v>
      </c>
      <c r="J25" s="5"/>
      <c r="K25" s="6">
        <v>685</v>
      </c>
      <c r="L25" s="5"/>
      <c r="M25" s="5"/>
    </row>
    <row r="26" spans="3:13" ht="12.75">
      <c r="C26" t="s">
        <v>31</v>
      </c>
      <c r="I26" s="7">
        <v>5465</v>
      </c>
      <c r="J26" s="5"/>
      <c r="K26" s="7">
        <f>3677-685</f>
        <v>2992</v>
      </c>
      <c r="L26" s="5"/>
      <c r="M26" s="5"/>
    </row>
    <row r="27" spans="3:13" ht="12.75">
      <c r="C27" t="s">
        <v>32</v>
      </c>
      <c r="I27" s="7">
        <v>7715</v>
      </c>
      <c r="J27" s="5"/>
      <c r="K27" s="7">
        <f>11760+1306</f>
        <v>13066</v>
      </c>
      <c r="L27" s="5"/>
      <c r="M27" s="5"/>
    </row>
    <row r="28" spans="9:13" ht="12.75">
      <c r="I28" s="8">
        <f>SUM(I25:I27)</f>
        <v>13769</v>
      </c>
      <c r="J28" s="5"/>
      <c r="K28" s="8">
        <f>SUM(K25:K27)</f>
        <v>16743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33</v>
      </c>
      <c r="I30" s="5">
        <f>I21-I28</f>
        <v>23781</v>
      </c>
      <c r="J30" s="5"/>
      <c r="K30" s="5">
        <f>K21-K28</f>
        <v>19221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38714</v>
      </c>
      <c r="J32" s="5"/>
      <c r="K32" s="9">
        <f>K11+K13+K30</f>
        <v>36158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34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35</v>
      </c>
      <c r="I36" s="5">
        <v>54000</v>
      </c>
      <c r="J36" s="5"/>
      <c r="K36" s="5">
        <v>54000</v>
      </c>
      <c r="L36" s="5"/>
      <c r="M36" s="5"/>
    </row>
    <row r="37" spans="3:13" ht="12.75">
      <c r="C37" t="s">
        <v>36</v>
      </c>
      <c r="I37" s="10">
        <v>-15477</v>
      </c>
      <c r="J37" s="5"/>
      <c r="K37" s="10">
        <v>-17842</v>
      </c>
      <c r="L37" s="5"/>
      <c r="M37" s="5"/>
    </row>
    <row r="38" spans="3:13" ht="12.75">
      <c r="C38" t="s">
        <v>37</v>
      </c>
      <c r="I38" s="5">
        <f>SUM(I36:I37)</f>
        <v>38523</v>
      </c>
      <c r="J38" s="5"/>
      <c r="K38" s="5">
        <f>SUM(K36:K37)</f>
        <v>36158</v>
      </c>
      <c r="L38" s="5"/>
      <c r="M38" s="5"/>
    </row>
    <row r="39" spans="3:13" ht="12.75">
      <c r="C39" t="s">
        <v>69</v>
      </c>
      <c r="I39" s="5">
        <v>65</v>
      </c>
      <c r="J39" s="5"/>
      <c r="K39" s="5" t="s">
        <v>52</v>
      </c>
      <c r="L39" s="5"/>
      <c r="M39" s="5"/>
    </row>
    <row r="40" spans="3:13" ht="12.75">
      <c r="C40" t="s">
        <v>32</v>
      </c>
      <c r="I40" s="5">
        <v>126</v>
      </c>
      <c r="J40" s="5"/>
      <c r="K40" s="5" t="s">
        <v>52</v>
      </c>
      <c r="L40" s="5"/>
      <c r="M40" s="5"/>
    </row>
    <row r="41" spans="9:13" ht="13.5" thickBot="1">
      <c r="I41" s="9">
        <f>SUM(I38:I40)</f>
        <v>38714</v>
      </c>
      <c r="J41" s="5"/>
      <c r="K41" s="9">
        <f>SUM(K38:K40)</f>
        <v>36158</v>
      </c>
      <c r="L41" s="5"/>
      <c r="M41" s="5"/>
    </row>
    <row r="42" spans="9:13" ht="13.5" thickTop="1">
      <c r="I42" s="5"/>
      <c r="J42" s="5"/>
      <c r="K42" s="5"/>
      <c r="L42" s="5"/>
      <c r="M42" s="5"/>
    </row>
    <row r="43" spans="9:13" ht="12.75">
      <c r="I43" s="5"/>
      <c r="J43" s="5"/>
      <c r="K43" s="5"/>
      <c r="L43" s="5"/>
      <c r="M43" s="5"/>
    </row>
    <row r="44" spans="3:13" ht="13.5" thickBot="1">
      <c r="C44" t="s">
        <v>38</v>
      </c>
      <c r="I44" s="19">
        <f>I38/54000</f>
        <v>0.7133888888888889</v>
      </c>
      <c r="J44" s="14"/>
      <c r="K44" s="19">
        <f>36158/54000</f>
        <v>0.6695925925925926</v>
      </c>
      <c r="L44" s="5"/>
      <c r="M44" s="5"/>
    </row>
    <row r="45" spans="9:13" ht="13.5" thickTop="1">
      <c r="I45" s="5"/>
      <c r="J45" s="5"/>
      <c r="K45" s="5"/>
      <c r="L45" s="5"/>
      <c r="M45" s="5"/>
    </row>
    <row r="48" ht="12.75">
      <c r="B48" t="s">
        <v>68</v>
      </c>
    </row>
    <row r="49" ht="12.75">
      <c r="B49" t="s">
        <v>66</v>
      </c>
    </row>
    <row r="50" ht="12.75">
      <c r="B50" t="s">
        <v>14</v>
      </c>
    </row>
  </sheetData>
  <printOptions/>
  <pageMargins left="0.75" right="0.75" top="1" bottom="1" header="0.5" footer="0.5"/>
  <pageSetup fitToHeight="1" fitToWidth="1" horizontalDpi="180" verticalDpi="180" orientation="portrait" scale="9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8"/>
  <sheetViews>
    <sheetView workbookViewId="0" topLeftCell="A38">
      <selection activeCell="A46" sqref="A46"/>
    </sheetView>
  </sheetViews>
  <sheetFormatPr defaultColWidth="9.140625" defaultRowHeight="12.75"/>
  <cols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10.57421875" style="0" customWidth="1"/>
    <col min="10" max="10" width="3.7109375" style="0" customWidth="1"/>
    <col min="11" max="11" width="14.28125" style="0" customWidth="1"/>
    <col min="12" max="12" width="4.7109375" style="0" customWidth="1"/>
  </cols>
  <sheetData>
    <row r="2" ht="12.75">
      <c r="B2" s="2" t="s">
        <v>39</v>
      </c>
    </row>
    <row r="3" ht="12.75">
      <c r="B3" t="s">
        <v>82</v>
      </c>
    </row>
    <row r="6" spans="5:13" ht="12.75">
      <c r="E6" s="15" t="s">
        <v>45</v>
      </c>
      <c r="F6" s="15"/>
      <c r="G6" s="15" t="s">
        <v>46</v>
      </c>
      <c r="H6" s="15"/>
      <c r="I6" s="15" t="s">
        <v>47</v>
      </c>
      <c r="J6" s="15"/>
      <c r="K6" s="15" t="s">
        <v>73</v>
      </c>
      <c r="L6" s="15"/>
      <c r="M6" s="15"/>
    </row>
    <row r="7" spans="5:13" ht="12.75">
      <c r="E7" s="15" t="s">
        <v>70</v>
      </c>
      <c r="F7" s="15"/>
      <c r="G7" s="15" t="s">
        <v>71</v>
      </c>
      <c r="H7" s="15"/>
      <c r="I7" s="15" t="s">
        <v>75</v>
      </c>
      <c r="J7" s="15"/>
      <c r="K7" s="15" t="s">
        <v>48</v>
      </c>
      <c r="L7" s="15"/>
      <c r="M7" s="15"/>
    </row>
    <row r="8" spans="5:13" ht="12.75">
      <c r="E8" s="15"/>
      <c r="F8" s="15"/>
      <c r="G8" s="15" t="s">
        <v>47</v>
      </c>
      <c r="H8" s="15"/>
      <c r="I8" s="15" t="s">
        <v>72</v>
      </c>
      <c r="J8" s="15"/>
      <c r="K8" s="15" t="s">
        <v>74</v>
      </c>
      <c r="L8" s="15"/>
      <c r="M8" s="15" t="s">
        <v>49</v>
      </c>
    </row>
    <row r="9" spans="5:13" ht="12.75">
      <c r="E9" s="15" t="s">
        <v>16</v>
      </c>
      <c r="F9" s="15"/>
      <c r="G9" s="15" t="s">
        <v>16</v>
      </c>
      <c r="H9" s="15"/>
      <c r="I9" s="15" t="s">
        <v>16</v>
      </c>
      <c r="J9" s="15"/>
      <c r="K9" s="15" t="s">
        <v>16</v>
      </c>
      <c r="L9" s="15"/>
      <c r="M9" s="15" t="s">
        <v>16</v>
      </c>
    </row>
    <row r="11" spans="2:13" ht="12.75">
      <c r="B11" s="3" t="s">
        <v>40</v>
      </c>
      <c r="E11" s="5">
        <v>18000</v>
      </c>
      <c r="F11" s="5"/>
      <c r="G11" s="5">
        <v>20</v>
      </c>
      <c r="H11" s="5"/>
      <c r="I11" s="5">
        <v>69</v>
      </c>
      <c r="J11" s="5"/>
      <c r="K11" s="5">
        <v>-5362</v>
      </c>
      <c r="L11" s="5"/>
      <c r="M11" s="5">
        <f>SUM(E11:L11)</f>
        <v>12727</v>
      </c>
    </row>
    <row r="12" spans="2:13" ht="12.75">
      <c r="B12" s="3"/>
      <c r="E12" s="5"/>
      <c r="F12" s="5"/>
      <c r="G12" s="5"/>
      <c r="H12" s="5"/>
      <c r="I12" s="5"/>
      <c r="J12" s="5"/>
      <c r="K12" s="5"/>
      <c r="L12" s="5"/>
      <c r="M12" s="5"/>
    </row>
    <row r="13" spans="2:13" ht="12.75">
      <c r="B13" t="s">
        <v>41</v>
      </c>
      <c r="E13" s="20" t="s">
        <v>56</v>
      </c>
      <c r="F13" s="13"/>
      <c r="G13" s="20" t="s">
        <v>56</v>
      </c>
      <c r="H13" s="13"/>
      <c r="I13" s="20" t="s">
        <v>56</v>
      </c>
      <c r="J13" s="13"/>
      <c r="K13" s="13">
        <v>-5166</v>
      </c>
      <c r="L13" s="13"/>
      <c r="M13" s="13">
        <f>SUM(E13:L13)</f>
        <v>-5166</v>
      </c>
    </row>
    <row r="14" spans="5:13" ht="12.75"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3.5" thickBot="1">
      <c r="B15" s="3" t="s">
        <v>83</v>
      </c>
      <c r="E15" s="12">
        <f>SUM(E11:E13)</f>
        <v>18000</v>
      </c>
      <c r="F15" s="12"/>
      <c r="G15" s="12">
        <f>SUM(G11:G13)</f>
        <v>20</v>
      </c>
      <c r="H15" s="12"/>
      <c r="I15" s="12">
        <f>SUM(I11:I13)</f>
        <v>69</v>
      </c>
      <c r="J15" s="12"/>
      <c r="K15" s="12">
        <f>SUM(K11:K13)</f>
        <v>-10528</v>
      </c>
      <c r="L15" s="12"/>
      <c r="M15" s="12">
        <f>SUM(M11:M13)</f>
        <v>7561</v>
      </c>
    </row>
    <row r="16" spans="2:13" ht="12.75">
      <c r="B16" s="3"/>
      <c r="E16" s="5"/>
      <c r="F16" s="5"/>
      <c r="G16" s="5"/>
      <c r="H16" s="5"/>
      <c r="I16" s="5"/>
      <c r="J16" s="5"/>
      <c r="K16" s="5"/>
      <c r="L16" s="5"/>
      <c r="M16" s="5"/>
    </row>
    <row r="17" spans="5:13" ht="12.75">
      <c r="E17" s="5"/>
      <c r="F17" s="5"/>
      <c r="G17" s="5"/>
      <c r="H17" s="5"/>
      <c r="I17" s="5"/>
      <c r="J17" s="5"/>
      <c r="K17" s="5"/>
      <c r="L17" s="5"/>
      <c r="M17" s="5"/>
    </row>
    <row r="18" spans="2:13" ht="12.75">
      <c r="B18" s="3" t="s">
        <v>42</v>
      </c>
      <c r="E18" s="5"/>
      <c r="F18" s="5"/>
      <c r="G18" s="5"/>
      <c r="H18" s="5"/>
      <c r="I18" s="5"/>
      <c r="J18" s="5"/>
      <c r="K18" s="5"/>
      <c r="L18" s="5"/>
      <c r="M18" s="5"/>
    </row>
    <row r="19" spans="2:13" ht="12.75">
      <c r="B19" s="3"/>
      <c r="E19" s="5"/>
      <c r="F19" s="5"/>
      <c r="G19" s="5"/>
      <c r="H19" s="5"/>
      <c r="I19" s="5"/>
      <c r="J19" s="5"/>
      <c r="K19" s="5"/>
      <c r="L19" s="5"/>
      <c r="M19" s="5"/>
    </row>
    <row r="20" spans="2:13" ht="12.75">
      <c r="B20" t="s">
        <v>55</v>
      </c>
      <c r="E20" s="5">
        <v>54000</v>
      </c>
      <c r="F20" s="5"/>
      <c r="G20" s="5">
        <v>20</v>
      </c>
      <c r="H20" s="5"/>
      <c r="I20" s="5">
        <v>69</v>
      </c>
      <c r="J20" s="5"/>
      <c r="K20" s="5">
        <v>-17931</v>
      </c>
      <c r="L20" s="5"/>
      <c r="M20" s="5">
        <f>SUM(E20:L20)</f>
        <v>36158</v>
      </c>
    </row>
    <row r="21" spans="5:13" ht="12.75"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t="s">
        <v>43</v>
      </c>
      <c r="E22" s="20" t="s">
        <v>56</v>
      </c>
      <c r="F22" s="13"/>
      <c r="G22" s="13">
        <v>-1</v>
      </c>
      <c r="H22" s="13"/>
      <c r="I22" s="13" t="s">
        <v>57</v>
      </c>
      <c r="J22" s="13"/>
      <c r="K22" s="13">
        <v>-64</v>
      </c>
      <c r="L22" s="13"/>
      <c r="M22" s="13">
        <f>SUM(G22:L22)</f>
        <v>-65</v>
      </c>
    </row>
    <row r="23" spans="5:13" ht="12.75">
      <c r="E23" s="22"/>
      <c r="F23" s="22"/>
      <c r="G23" s="22"/>
      <c r="H23" s="22"/>
      <c r="I23" s="22"/>
      <c r="J23" s="22"/>
      <c r="K23" s="22"/>
      <c r="L23" s="22"/>
      <c r="M23" s="22"/>
    </row>
    <row r="24" spans="2:13" ht="12.75">
      <c r="B24" s="3" t="s">
        <v>42</v>
      </c>
      <c r="E24" s="5">
        <f>SUM(E20:E23)</f>
        <v>54000</v>
      </c>
      <c r="F24" s="5"/>
      <c r="G24" s="5">
        <f>SUM(G20:G23)</f>
        <v>19</v>
      </c>
      <c r="H24" s="5"/>
      <c r="I24" s="5">
        <f>SUM(I20:I23)</f>
        <v>69</v>
      </c>
      <c r="J24" s="5"/>
      <c r="K24" s="5">
        <f>SUM(K20:K23)</f>
        <v>-17995</v>
      </c>
      <c r="L24" s="5"/>
      <c r="M24" s="5">
        <f>SUM(M20:M23)</f>
        <v>36093</v>
      </c>
    </row>
    <row r="25" ht="12.75">
      <c r="B25" s="3" t="s">
        <v>44</v>
      </c>
    </row>
    <row r="26" spans="2:13" ht="12.75">
      <c r="B26" s="3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4" t="s">
        <v>106</v>
      </c>
      <c r="E27" s="21" t="s">
        <v>58</v>
      </c>
      <c r="F27" s="21"/>
      <c r="G27" s="21" t="s">
        <v>58</v>
      </c>
      <c r="H27" s="21"/>
      <c r="I27" s="21" t="s">
        <v>58</v>
      </c>
      <c r="J27" s="21"/>
      <c r="K27" s="10">
        <v>2430</v>
      </c>
      <c r="L27" s="10"/>
      <c r="M27" s="10">
        <f>SUM(K27:L27)</f>
        <v>2430</v>
      </c>
    </row>
    <row r="28" spans="2:13" ht="12.75">
      <c r="B28" s="4"/>
      <c r="E28" s="20"/>
      <c r="F28" s="20"/>
      <c r="G28" s="20"/>
      <c r="H28" s="20"/>
      <c r="I28" s="20"/>
      <c r="J28" s="20"/>
      <c r="K28" s="13"/>
      <c r="L28" s="13"/>
      <c r="M28" s="13"/>
    </row>
    <row r="29" spans="2:13" ht="13.5" thickBot="1">
      <c r="B29" s="3" t="s">
        <v>84</v>
      </c>
      <c r="E29" s="12">
        <f>SUM(E24:E27)</f>
        <v>54000</v>
      </c>
      <c r="F29" s="12"/>
      <c r="G29" s="12">
        <f>SUM(G24:G27)</f>
        <v>19</v>
      </c>
      <c r="H29" s="12"/>
      <c r="I29" s="12">
        <f>SUM(I24:I27)</f>
        <v>69</v>
      </c>
      <c r="J29" s="12"/>
      <c r="K29" s="12">
        <f>SUM(K24:K27)</f>
        <v>-15565</v>
      </c>
      <c r="L29" s="12"/>
      <c r="M29" s="12">
        <f>SUM(M24:M27)</f>
        <v>38523</v>
      </c>
    </row>
    <row r="30" spans="5:13" ht="12.75">
      <c r="E30" s="5"/>
      <c r="F30" s="5"/>
      <c r="G30" s="5"/>
      <c r="H30" s="5"/>
      <c r="I30" s="5"/>
      <c r="J30" s="5"/>
      <c r="K30" s="5"/>
      <c r="L30" s="5"/>
      <c r="M30" s="5"/>
    </row>
    <row r="31" spans="5:13" ht="12.75">
      <c r="E31" s="5"/>
      <c r="F31" s="5"/>
      <c r="G31" s="5"/>
      <c r="H31" s="5"/>
      <c r="I31" s="5"/>
      <c r="J31" s="5"/>
      <c r="K31" s="5"/>
      <c r="L31" s="5"/>
      <c r="M31" s="5"/>
    </row>
    <row r="32" spans="5:13" ht="12.75">
      <c r="E32" s="5"/>
      <c r="F32" s="5"/>
      <c r="G32" s="5"/>
      <c r="H32" s="5"/>
      <c r="I32" s="5"/>
      <c r="J32" s="5"/>
      <c r="K32" s="5"/>
      <c r="L32" s="5"/>
      <c r="M32" s="5"/>
    </row>
    <row r="33" spans="5:13" ht="12.75">
      <c r="E33" s="5"/>
      <c r="F33" s="5"/>
      <c r="G33" s="5"/>
      <c r="H33" s="5"/>
      <c r="I33" s="5"/>
      <c r="J33" s="5"/>
      <c r="K33" s="5"/>
      <c r="L33" s="5"/>
      <c r="M33" s="5"/>
    </row>
    <row r="34" spans="5:13" ht="12.75">
      <c r="E34" s="5"/>
      <c r="F34" s="5"/>
      <c r="G34" s="5"/>
      <c r="H34" s="5"/>
      <c r="I34" s="5"/>
      <c r="J34" s="5"/>
      <c r="K34" s="5"/>
      <c r="L34" s="5"/>
      <c r="M34" s="5"/>
    </row>
    <row r="35" spans="5:13" ht="12.75">
      <c r="E35" s="5"/>
      <c r="F35" s="5"/>
      <c r="G35" s="5"/>
      <c r="H35" s="5"/>
      <c r="I35" s="5"/>
      <c r="J35" s="5"/>
      <c r="K35" s="5"/>
      <c r="L35" s="5"/>
      <c r="M35" s="5"/>
    </row>
    <row r="36" spans="5:13" ht="12.75">
      <c r="E36" s="5"/>
      <c r="F36" s="5"/>
      <c r="G36" s="5"/>
      <c r="H36" s="5"/>
      <c r="I36" s="5"/>
      <c r="J36" s="5"/>
      <c r="K36" s="5"/>
      <c r="L36" s="5"/>
      <c r="M36" s="5"/>
    </row>
    <row r="37" spans="5:13" ht="12.75">
      <c r="E37" s="5"/>
      <c r="F37" s="5"/>
      <c r="G37" s="5"/>
      <c r="H37" s="5"/>
      <c r="I37" s="5"/>
      <c r="J37" s="5"/>
      <c r="K37" s="5"/>
      <c r="L37" s="5"/>
      <c r="M37" s="5"/>
    </row>
    <row r="38" spans="5:13" ht="12.75">
      <c r="E38" s="5"/>
      <c r="F38" s="5"/>
      <c r="G38" s="5"/>
      <c r="H38" s="5"/>
      <c r="I38" s="5"/>
      <c r="J38" s="5"/>
      <c r="K38" s="5"/>
      <c r="L38" s="5"/>
      <c r="M38" s="5"/>
    </row>
    <row r="39" spans="5:13" ht="12.75">
      <c r="E39" s="5"/>
      <c r="F39" s="5"/>
      <c r="G39" s="5"/>
      <c r="H39" s="5"/>
      <c r="I39" s="5"/>
      <c r="J39" s="5"/>
      <c r="K39" s="5"/>
      <c r="L39" s="5"/>
      <c r="M39" s="5"/>
    </row>
    <row r="40" spans="5:13" ht="12.75">
      <c r="E40" s="5"/>
      <c r="F40" s="5"/>
      <c r="G40" s="5"/>
      <c r="H40" s="5"/>
      <c r="I40" s="5"/>
      <c r="J40" s="5"/>
      <c r="K40" s="5"/>
      <c r="L40" s="5"/>
      <c r="M40" s="5"/>
    </row>
    <row r="41" spans="5:13" ht="12.75">
      <c r="E41" s="5"/>
      <c r="F41" s="5"/>
      <c r="G41" s="5"/>
      <c r="H41" s="5"/>
      <c r="I41" s="5"/>
      <c r="J41" s="5"/>
      <c r="K41" s="5"/>
      <c r="L41" s="5"/>
      <c r="M41" s="5"/>
    </row>
    <row r="42" spans="5:13" ht="12.75">
      <c r="E42" s="5"/>
      <c r="F42" s="5"/>
      <c r="G42" s="5"/>
      <c r="H42" s="5"/>
      <c r="I42" s="5"/>
      <c r="J42" s="5"/>
      <c r="K42" s="5"/>
      <c r="L42" s="5"/>
      <c r="M42" s="5"/>
    </row>
    <row r="46" ht="12.75">
      <c r="B46" t="s">
        <v>67</v>
      </c>
    </row>
    <row r="47" ht="12.75">
      <c r="B47" t="s">
        <v>66</v>
      </c>
    </row>
    <row r="48" ht="12.75">
      <c r="B48" t="s">
        <v>14</v>
      </c>
    </row>
  </sheetData>
  <printOptions/>
  <pageMargins left="0.5" right="0.25" top="1" bottom="1" header="0.5" footer="0.5"/>
  <pageSetup fitToHeight="1" fitToWidth="1" horizontalDpi="180" verticalDpi="180" orientation="portrait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A48">
      <selection activeCell="A50" sqref="A50"/>
    </sheetView>
  </sheetViews>
  <sheetFormatPr defaultColWidth="9.140625" defaultRowHeight="12.75"/>
  <sheetData>
    <row r="1" ht="12.75">
      <c r="B1" s="2" t="s">
        <v>62</v>
      </c>
    </row>
    <row r="2" ht="12.75">
      <c r="B2" t="s">
        <v>82</v>
      </c>
    </row>
    <row r="4" spans="8:10" ht="12.75">
      <c r="H4" s="27" t="s">
        <v>80</v>
      </c>
      <c r="I4" s="27"/>
      <c r="J4" s="27"/>
    </row>
    <row r="5" spans="8:10" ht="12.75">
      <c r="H5" s="15" t="s">
        <v>78</v>
      </c>
      <c r="I5" s="15"/>
      <c r="J5" s="15" t="s">
        <v>79</v>
      </c>
    </row>
    <row r="6" spans="8:10" ht="12.75">
      <c r="H6" s="15" t="s">
        <v>16</v>
      </c>
      <c r="I6" s="15"/>
      <c r="J6" s="15" t="s">
        <v>16</v>
      </c>
    </row>
    <row r="8" spans="2:11" ht="12.75">
      <c r="B8" s="3" t="s">
        <v>102</v>
      </c>
      <c r="H8" s="5">
        <v>2430</v>
      </c>
      <c r="I8" s="5"/>
      <c r="J8" s="5">
        <v>-5166</v>
      </c>
      <c r="K8" s="5"/>
    </row>
    <row r="9" spans="2:11" ht="12.75">
      <c r="B9" s="3" t="s">
        <v>86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101</v>
      </c>
      <c r="H11" s="5">
        <v>-5202</v>
      </c>
      <c r="I11" s="5"/>
      <c r="J11" s="5">
        <v>1372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103</v>
      </c>
      <c r="H13" s="5">
        <f>SUM(H8:H12)</f>
        <v>-2772</v>
      </c>
      <c r="I13" s="5"/>
      <c r="J13" s="5">
        <f>SUM(J8:J12)</f>
        <v>-3794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59</v>
      </c>
      <c r="H15" s="5"/>
      <c r="I15" s="5"/>
      <c r="J15" s="5"/>
      <c r="K15" s="5"/>
    </row>
    <row r="16" spans="2:11" ht="12.75">
      <c r="B16" t="s">
        <v>87</v>
      </c>
      <c r="H16" s="6">
        <v>-690</v>
      </c>
      <c r="I16" s="5"/>
      <c r="J16" s="6">
        <v>8386</v>
      </c>
      <c r="K16" s="5"/>
    </row>
    <row r="17" spans="2:11" ht="12.75">
      <c r="B17" t="s">
        <v>88</v>
      </c>
      <c r="H17" s="23">
        <v>2277</v>
      </c>
      <c r="I17" s="5"/>
      <c r="J17" s="23">
        <v>-64</v>
      </c>
      <c r="K17" s="5"/>
    </row>
    <row r="18" spans="2:11" ht="12.75">
      <c r="B18" s="3" t="s">
        <v>89</v>
      </c>
      <c r="H18" s="5">
        <f>SUM(H16:H17)</f>
        <v>1587</v>
      </c>
      <c r="I18" s="5"/>
      <c r="J18" s="5">
        <f>SUM(J16:J17)</f>
        <v>8322</v>
      </c>
      <c r="K18" s="5"/>
    </row>
    <row r="19" spans="8:11" ht="12.75">
      <c r="H19" s="5"/>
      <c r="I19" s="5"/>
      <c r="J19" s="5"/>
      <c r="K19" s="5"/>
    </row>
    <row r="20" spans="2:11" ht="12.75">
      <c r="B20" t="s">
        <v>90</v>
      </c>
      <c r="H20" s="5">
        <v>-562</v>
      </c>
      <c r="I20" s="5"/>
      <c r="J20" s="5">
        <v>-2184</v>
      </c>
      <c r="K20" s="5"/>
    </row>
    <row r="21" spans="2:11" ht="12.75">
      <c r="B21" t="s">
        <v>91</v>
      </c>
      <c r="H21" s="5">
        <v>5</v>
      </c>
      <c r="I21" s="5"/>
      <c r="J21" s="5">
        <v>11</v>
      </c>
      <c r="K21" s="5"/>
    </row>
    <row r="22" spans="8:11" ht="12.75">
      <c r="H22" s="10"/>
      <c r="I22" s="5"/>
      <c r="J22" s="10"/>
      <c r="K22" s="5"/>
    </row>
    <row r="23" spans="2:11" ht="12.75">
      <c r="B23" s="3" t="s">
        <v>104</v>
      </c>
      <c r="H23" s="5">
        <f>H13+H18+H20+H21</f>
        <v>-1742</v>
      </c>
      <c r="I23" s="5"/>
      <c r="J23" s="5">
        <f>J13+J18+J20+J21</f>
        <v>2355</v>
      </c>
      <c r="K23" s="5"/>
    </row>
    <row r="24" spans="8:11" ht="12.75">
      <c r="H24" s="5"/>
      <c r="I24" s="5"/>
      <c r="J24" s="5"/>
      <c r="K24" s="5"/>
    </row>
    <row r="25" spans="2:11" ht="12.75">
      <c r="B25" s="3" t="s">
        <v>92</v>
      </c>
      <c r="H25" s="5"/>
      <c r="I25" s="5"/>
      <c r="J25" s="5"/>
      <c r="K25" s="5"/>
    </row>
    <row r="26" spans="2:11" ht="12.75">
      <c r="B26" t="s">
        <v>93</v>
      </c>
      <c r="H26" s="24" t="s">
        <v>60</v>
      </c>
      <c r="I26" s="5"/>
      <c r="J26" s="6"/>
      <c r="K26" s="5"/>
    </row>
    <row r="27" spans="2:11" ht="12.75">
      <c r="B27" t="s">
        <v>94</v>
      </c>
      <c r="H27" s="23">
        <v>6373</v>
      </c>
      <c r="I27" s="5"/>
      <c r="J27" s="23">
        <v>-3</v>
      </c>
      <c r="K27" s="5"/>
    </row>
    <row r="28" spans="2:11" ht="12.75">
      <c r="B28" s="3" t="s">
        <v>95</v>
      </c>
      <c r="H28" s="13">
        <f>SUM(H27)</f>
        <v>6373</v>
      </c>
      <c r="I28" s="5"/>
      <c r="J28" s="13">
        <f>SUM(J27)</f>
        <v>-3</v>
      </c>
      <c r="K28" s="5"/>
    </row>
    <row r="29" spans="8:11" ht="12.75">
      <c r="H29" s="5"/>
      <c r="I29" s="5"/>
      <c r="J29" s="5"/>
      <c r="K29" s="5"/>
    </row>
    <row r="30" spans="2:11" ht="12.75">
      <c r="B30" s="3" t="s">
        <v>96</v>
      </c>
      <c r="H30" s="5"/>
      <c r="I30" s="5"/>
      <c r="J30" s="5"/>
      <c r="K30" s="5"/>
    </row>
    <row r="31" spans="2:11" ht="12.75">
      <c r="B31" t="s">
        <v>97</v>
      </c>
      <c r="H31" s="10">
        <v>-5106</v>
      </c>
      <c r="I31" s="5"/>
      <c r="J31" s="10">
        <v>-4531</v>
      </c>
      <c r="K31" s="5"/>
    </row>
    <row r="32" spans="2:11" ht="12.75">
      <c r="B32" s="3" t="s">
        <v>105</v>
      </c>
      <c r="H32" s="5">
        <f>SUM(H30:H31)</f>
        <v>-5106</v>
      </c>
      <c r="I32" s="5"/>
      <c r="J32" s="5">
        <f>SUM(J31)</f>
        <v>-4531</v>
      </c>
      <c r="K32" s="5"/>
    </row>
    <row r="33" spans="8:11" ht="12.75">
      <c r="H33" s="10"/>
      <c r="I33" s="5"/>
      <c r="J33" s="10"/>
      <c r="K33" s="5"/>
    </row>
    <row r="34" spans="2:11" ht="12.75">
      <c r="B34" s="3" t="s">
        <v>98</v>
      </c>
      <c r="H34" s="5">
        <f>H23+H28+H32</f>
        <v>-475</v>
      </c>
      <c r="I34" s="5"/>
      <c r="J34" s="5">
        <f>J23+J28+J32</f>
        <v>-2179</v>
      </c>
      <c r="K34" s="5"/>
    </row>
    <row r="35" spans="8:11" ht="12.75">
      <c r="H35" s="5"/>
      <c r="I35" s="5"/>
      <c r="J35" s="5"/>
      <c r="K35" s="5"/>
    </row>
    <row r="36" spans="2:11" ht="12.75">
      <c r="B36" s="3" t="s">
        <v>99</v>
      </c>
      <c r="H36" s="5">
        <v>470</v>
      </c>
      <c r="I36" s="5"/>
      <c r="J36" s="5">
        <v>-12957</v>
      </c>
      <c r="K36" s="5"/>
    </row>
    <row r="37" spans="8:11" ht="12.75">
      <c r="H37" s="5"/>
      <c r="I37" s="5"/>
      <c r="J37" s="5"/>
      <c r="K37" s="5"/>
    </row>
    <row r="38" spans="2:11" ht="13.5" thickBot="1">
      <c r="B38" s="3" t="s">
        <v>100</v>
      </c>
      <c r="H38" s="9">
        <f>SUM(H34:H37)</f>
        <v>-5</v>
      </c>
      <c r="I38" s="5"/>
      <c r="J38" s="9">
        <f>SUM(J34:J37)</f>
        <v>-15136</v>
      </c>
      <c r="K38" s="5"/>
    </row>
    <row r="39" spans="8:11" ht="13.5" thickTop="1">
      <c r="H39" s="5"/>
      <c r="I39" s="5"/>
      <c r="J39" s="5"/>
      <c r="K39" s="5"/>
    </row>
    <row r="40" spans="8:11" ht="12.75">
      <c r="H40" s="5"/>
      <c r="I40" s="5"/>
      <c r="J40" s="5"/>
      <c r="K40" s="5"/>
    </row>
    <row r="41" ht="12.75">
      <c r="B41" t="s">
        <v>77</v>
      </c>
    </row>
    <row r="42" ht="12.75">
      <c r="B42" t="s">
        <v>50</v>
      </c>
    </row>
    <row r="44" spans="8:10" ht="12.75">
      <c r="H44" s="27" t="s">
        <v>80</v>
      </c>
      <c r="I44" s="27"/>
      <c r="J44" s="27"/>
    </row>
    <row r="45" spans="8:10" ht="12.75">
      <c r="H45" s="15" t="s">
        <v>78</v>
      </c>
      <c r="I45" s="15"/>
      <c r="J45" s="15" t="s">
        <v>79</v>
      </c>
    </row>
    <row r="46" spans="8:10" ht="12.75">
      <c r="H46" s="15" t="s">
        <v>16</v>
      </c>
      <c r="I46" s="15"/>
      <c r="J46" s="15" t="s">
        <v>16</v>
      </c>
    </row>
    <row r="48" spans="2:10" ht="12.75">
      <c r="B48" t="s">
        <v>28</v>
      </c>
      <c r="H48" s="5">
        <v>1182</v>
      </c>
      <c r="I48" s="5"/>
      <c r="J48" s="5">
        <v>66</v>
      </c>
    </row>
    <row r="49" spans="2:10" ht="12.75">
      <c r="B49" t="s">
        <v>76</v>
      </c>
      <c r="H49" s="5">
        <v>-1187</v>
      </c>
      <c r="I49" s="5"/>
      <c r="J49" s="5">
        <v>-15202</v>
      </c>
    </row>
    <row r="50" spans="8:10" ht="13.5" thickBot="1">
      <c r="H50" s="9">
        <f>SUM(H48:H49)</f>
        <v>-5</v>
      </c>
      <c r="I50" s="5"/>
      <c r="J50" s="9">
        <f>SUM(J48:J49)</f>
        <v>-15136</v>
      </c>
    </row>
    <row r="51" spans="8:10" ht="13.5" thickTop="1">
      <c r="H51" s="5"/>
      <c r="I51" s="5"/>
      <c r="J51" s="5"/>
    </row>
    <row r="52" spans="8:10" ht="12.75">
      <c r="H52" s="5"/>
      <c r="I52" s="5"/>
      <c r="J52" s="5"/>
    </row>
    <row r="53" spans="2:11" ht="12.75">
      <c r="B53" t="s">
        <v>112</v>
      </c>
      <c r="H53" s="5"/>
      <c r="I53" s="5"/>
      <c r="J53" s="5"/>
      <c r="K53" s="5"/>
    </row>
    <row r="54" spans="2:11" ht="12.75">
      <c r="B54" t="s">
        <v>66</v>
      </c>
      <c r="H54" s="5"/>
      <c r="I54" s="5"/>
      <c r="J54" s="5"/>
      <c r="K54" s="5"/>
    </row>
    <row r="55" spans="2:11" ht="12.75">
      <c r="B55" t="s">
        <v>14</v>
      </c>
      <c r="H55" s="5"/>
      <c r="I55" s="5"/>
      <c r="J55" s="5"/>
      <c r="K55" s="5"/>
    </row>
  </sheetData>
  <mergeCells count="2">
    <mergeCell ref="H4:J4"/>
    <mergeCell ref="H44:J44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Agnes</cp:lastModifiedBy>
  <cp:lastPrinted>2003-11-14T06:55:38Z</cp:lastPrinted>
  <dcterms:created xsi:type="dcterms:W3CDTF">2003-07-13T11:27:25Z</dcterms:created>
  <dcterms:modified xsi:type="dcterms:W3CDTF">2003-10-19T03:45:40Z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